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ürgen\Documents\Haus\- meine Heizung\Berechnungen Wandheizung\"/>
    </mc:Choice>
  </mc:AlternateContent>
  <bookViews>
    <workbookView xWindow="0" yWindow="0" windowWidth="28710" windowHeight="11505"/>
  </bookViews>
  <sheets>
    <sheet name="Berechnung Wandheiz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0" i="1"/>
  <c r="L32" i="1"/>
  <c r="L34" i="1" s="1"/>
  <c r="L35" i="1" s="1"/>
  <c r="L25" i="1"/>
  <c r="L18" i="1"/>
  <c r="L11" i="1"/>
  <c r="L13" i="1" s="1"/>
  <c r="L14" i="1" s="1"/>
  <c r="C17" i="1" s="1"/>
  <c r="L27" i="1"/>
  <c r="L28" i="1" s="1"/>
  <c r="C19" i="1" s="1"/>
  <c r="L20" i="1"/>
  <c r="L21" i="1" s="1"/>
  <c r="C18" i="1" s="1"/>
  <c r="C30" i="1"/>
  <c r="C22" i="1"/>
  <c r="C31" i="1" s="1"/>
  <c r="C23" i="1" l="1"/>
  <c r="C25" i="1" s="1"/>
  <c r="C27" i="1" s="1"/>
  <c r="C28" i="1" s="1"/>
  <c r="C38" i="1" s="1"/>
  <c r="C39" i="1" s="1"/>
  <c r="C34" i="1" l="1"/>
  <c r="C33" i="1" l="1"/>
  <c r="C37" i="1"/>
</calcChain>
</file>

<file path=xl/sharedStrings.xml><?xml version="1.0" encoding="utf-8"?>
<sst xmlns="http://schemas.openxmlformats.org/spreadsheetml/2006/main" count="115" uniqueCount="58">
  <si>
    <t>RT</t>
  </si>
  <si>
    <t>°C</t>
  </si>
  <si>
    <t>m²</t>
  </si>
  <si>
    <t>W/m²K</t>
  </si>
  <si>
    <t>AT</t>
  </si>
  <si>
    <t>F Fenster</t>
  </si>
  <si>
    <t>U Fenster</t>
  </si>
  <si>
    <t>dT Auslegung</t>
  </si>
  <si>
    <t>K</t>
  </si>
  <si>
    <t>Verlust Fenster</t>
  </si>
  <si>
    <t>W</t>
  </si>
  <si>
    <t>= Heizbedarf Wand innen</t>
  </si>
  <si>
    <t>Verlust Wand außen</t>
  </si>
  <si>
    <t>Summe Verluste</t>
  </si>
  <si>
    <t>Leistung Wand nach innen</t>
  </si>
  <si>
    <t>W/m²</t>
  </si>
  <si>
    <t>Heizleistung Wand nach innen</t>
  </si>
  <si>
    <t>W/m² K</t>
  </si>
  <si>
    <t>mittlere Überhitzung</t>
  </si>
  <si>
    <t>soll Wandtemperatur</t>
  </si>
  <si>
    <t>Heizleistung der Wand nach außen</t>
  </si>
  <si>
    <t>Summe Heizleistung</t>
  </si>
  <si>
    <t>Spreizung</t>
  </si>
  <si>
    <t>l/h</t>
  </si>
  <si>
    <t>Durchfluss</t>
  </si>
  <si>
    <t>VL</t>
  </si>
  <si>
    <t>RL</t>
  </si>
  <si>
    <t>würde nicht funktionieren</t>
  </si>
  <si>
    <t>hierbei ist zu bedenken, dass es bis zum tatsächlichen Eintritt in die Wandheizung/und auf dem Rückweg oft erhebliche Temperaturverluste gibt</t>
  </si>
  <si>
    <t>veränderbare Zellen</t>
  </si>
  <si>
    <t>Verluste Decke</t>
  </si>
  <si>
    <t>VerlusteBoden</t>
  </si>
  <si>
    <t>wenn Nachbarraum kälter positiv, Nachbarraum wärmer negativ</t>
  </si>
  <si>
    <t>Verluste innen gesamt</t>
  </si>
  <si>
    <t>berechnete Zellen, Achtung, nicht geschützt</t>
  </si>
  <si>
    <t>F beheizte Außenwand</t>
  </si>
  <si>
    <t>U beheizte Außenwand</t>
  </si>
  <si>
    <t>Nebenrechnung Verluste angrenzender Räume</t>
  </si>
  <si>
    <t>Wandfläche</t>
  </si>
  <si>
    <t>U Wandfläche</t>
  </si>
  <si>
    <t>RT Raum</t>
  </si>
  <si>
    <t>RT Nachbarraum</t>
  </si>
  <si>
    <t>dT</t>
  </si>
  <si>
    <t>Wärmeverlust</t>
  </si>
  <si>
    <t>Decke</t>
  </si>
  <si>
    <t>Boden</t>
  </si>
  <si>
    <t>RT Raum drunter</t>
  </si>
  <si>
    <t>RT Raum drüber</t>
  </si>
  <si>
    <t>wird Hintergrund rot wenn RL &lt; = RT</t>
  </si>
  <si>
    <t>2017.02.02 © jogi54 / J.Freyer</t>
  </si>
  <si>
    <t>Verluste zu Nachbarraum1</t>
  </si>
  <si>
    <t>Verluste zu Nachbarraum2</t>
  </si>
  <si>
    <t>Diese Berechnung sollte ausreichen, die Parameter für eine Wandheizung festzulegen</t>
  </si>
  <si>
    <t xml:space="preserve">Es sind jedoch Vereinfachungen bezüglich des Strahlungsaustausches zwischen der beheizten und den nicht beheizten Wänden gemacht.  </t>
  </si>
  <si>
    <t>Bei großen Wärmeströmen zu "benachbarten" Räumen muss man das mit dem Stefan-Boltzmann Gesetz ggf. nachrechnen</t>
  </si>
  <si>
    <t>Wenn vor beheizte Wände Schränke oder anderes gestellt werden, dämpft das die Strahlungsheizwirkung der Wandheizung und führt dadurch ggf. zu einer höheren nötigen mittleren Wandtemperatur</t>
  </si>
  <si>
    <t>keine Gewährleistung, da Formeln nicht geschützt sind</t>
  </si>
  <si>
    <t>weitere Einschränkungen siehe 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</si>
</sst>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0" fillId="2" borderId="0" xfId="0" applyFill="1"/>
    <xf numFmtId="165" fontId="0" fillId="2" borderId="0" xfId="0" applyNumberFormat="1" applyFill="1"/>
    <xf numFmtId="0" fontId="0" fillId="3" borderId="0" xfId="0" applyFill="1"/>
    <xf numFmtId="165" fontId="1" fillId="2" borderId="0" xfId="0" applyNumberFormat="1" applyFont="1" applyFill="1"/>
    <xf numFmtId="0" fontId="1" fillId="2" borderId="0" xfId="0" applyFont="1" applyFill="1"/>
    <xf numFmtId="0" fontId="2" fillId="0" borderId="0" xfId="0" applyFo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18</xdr:row>
      <xdr:rowOff>95250</xdr:rowOff>
    </xdr:from>
    <xdr:to>
      <xdr:col>11</xdr:col>
      <xdr:colOff>142876</xdr:colOff>
      <xdr:row>27</xdr:row>
      <xdr:rowOff>104775</xdr:rowOff>
    </xdr:to>
    <xdr:cxnSp macro="">
      <xdr:nvCxnSpPr>
        <xdr:cNvPr id="3" name="Gerade Verbindung mit Pfeil 2"/>
        <xdr:cNvCxnSpPr/>
      </xdr:nvCxnSpPr>
      <xdr:spPr>
        <a:xfrm flipH="1" flipV="1">
          <a:off x="4048125" y="3524250"/>
          <a:ext cx="6200776" cy="1724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13</xdr:row>
      <xdr:rowOff>133350</xdr:rowOff>
    </xdr:from>
    <xdr:to>
      <xdr:col>11</xdr:col>
      <xdr:colOff>295275</xdr:colOff>
      <xdr:row>16</xdr:row>
      <xdr:rowOff>104775</xdr:rowOff>
    </xdr:to>
    <xdr:cxnSp macro="">
      <xdr:nvCxnSpPr>
        <xdr:cNvPr id="7" name="Gerade Verbindung mit Pfeil 6"/>
        <xdr:cNvCxnSpPr/>
      </xdr:nvCxnSpPr>
      <xdr:spPr>
        <a:xfrm flipH="1">
          <a:off x="4048125" y="2609850"/>
          <a:ext cx="6353175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17</xdr:row>
      <xdr:rowOff>95251</xdr:rowOff>
    </xdr:from>
    <xdr:to>
      <xdr:col>11</xdr:col>
      <xdr:colOff>238125</xdr:colOff>
      <xdr:row>20</xdr:row>
      <xdr:rowOff>95250</xdr:rowOff>
    </xdr:to>
    <xdr:cxnSp macro="">
      <xdr:nvCxnSpPr>
        <xdr:cNvPr id="9" name="Gerade Verbindung mit Pfeil 8"/>
        <xdr:cNvCxnSpPr/>
      </xdr:nvCxnSpPr>
      <xdr:spPr>
        <a:xfrm flipH="1" flipV="1">
          <a:off x="4029075" y="2381251"/>
          <a:ext cx="6315075" cy="5714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390526</xdr:colOff>
      <xdr:row>19</xdr:row>
      <xdr:rowOff>104775</xdr:rowOff>
    </xdr:from>
    <xdr:to>
      <xdr:col>11</xdr:col>
      <xdr:colOff>123825</xdr:colOff>
      <xdr:row>34</xdr:row>
      <xdr:rowOff>114300</xdr:rowOff>
    </xdr:to>
    <xdr:cxnSp macro="">
      <xdr:nvCxnSpPr>
        <xdr:cNvPr id="13" name="Gerade Verbindung mit Pfeil 12"/>
        <xdr:cNvCxnSpPr/>
      </xdr:nvCxnSpPr>
      <xdr:spPr>
        <a:xfrm flipH="1" flipV="1">
          <a:off x="4029076" y="2771775"/>
          <a:ext cx="6200774" cy="2886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tabSelected="1" topLeftCell="A4" workbookViewId="0">
      <selection activeCell="B26" sqref="B26"/>
    </sheetView>
  </sheetViews>
  <sheetFormatPr baseColWidth="10" defaultRowHeight="15" x14ac:dyDescent="0.25"/>
  <cols>
    <col min="2" max="2" width="36.28515625" customWidth="1"/>
    <col min="3" max="3" width="6.85546875" customWidth="1"/>
    <col min="11" max="11" width="17" customWidth="1"/>
    <col min="12" max="12" width="7.7109375" customWidth="1"/>
  </cols>
  <sheetData>
    <row r="2" spans="2:13" x14ac:dyDescent="0.25">
      <c r="B2" t="s">
        <v>52</v>
      </c>
    </row>
    <row r="3" spans="2:13" x14ac:dyDescent="0.25">
      <c r="B3" t="s">
        <v>53</v>
      </c>
    </row>
    <row r="4" spans="2:13" x14ac:dyDescent="0.25">
      <c r="B4" t="s">
        <v>54</v>
      </c>
    </row>
    <row r="5" spans="2:13" x14ac:dyDescent="0.25">
      <c r="B5" t="s">
        <v>55</v>
      </c>
    </row>
    <row r="7" spans="2:13" x14ac:dyDescent="0.25">
      <c r="C7" s="4"/>
      <c r="D7" t="s">
        <v>29</v>
      </c>
      <c r="K7" t="s">
        <v>37</v>
      </c>
    </row>
    <row r="8" spans="2:13" x14ac:dyDescent="0.25">
      <c r="C8" s="2"/>
      <c r="D8" t="s">
        <v>34</v>
      </c>
    </row>
    <row r="9" spans="2:13" x14ac:dyDescent="0.25">
      <c r="K9" t="s">
        <v>44</v>
      </c>
      <c r="L9" s="4">
        <v>15</v>
      </c>
      <c r="M9" t="s">
        <v>2</v>
      </c>
    </row>
    <row r="10" spans="2:13" x14ac:dyDescent="0.25">
      <c r="B10" t="s">
        <v>0</v>
      </c>
      <c r="C10" s="4">
        <v>20</v>
      </c>
      <c r="D10" t="s">
        <v>1</v>
      </c>
      <c r="K10" t="s">
        <v>39</v>
      </c>
      <c r="L10" s="4">
        <v>0.4</v>
      </c>
      <c r="M10" t="s">
        <v>3</v>
      </c>
    </row>
    <row r="11" spans="2:13" x14ac:dyDescent="0.25">
      <c r="B11" t="s">
        <v>4</v>
      </c>
      <c r="C11" s="4">
        <v>-10</v>
      </c>
      <c r="D11" t="s">
        <v>1</v>
      </c>
      <c r="K11" t="s">
        <v>40</v>
      </c>
      <c r="L11" s="2">
        <f>+C10</f>
        <v>20</v>
      </c>
      <c r="M11" t="s">
        <v>1</v>
      </c>
    </row>
    <row r="12" spans="2:13" x14ac:dyDescent="0.25">
      <c r="B12" t="s">
        <v>35</v>
      </c>
      <c r="C12" s="4">
        <v>20</v>
      </c>
      <c r="D12" t="s">
        <v>2</v>
      </c>
      <c r="K12" t="s">
        <v>47</v>
      </c>
      <c r="L12" s="4">
        <v>10</v>
      </c>
      <c r="M12" t="s">
        <v>1</v>
      </c>
    </row>
    <row r="13" spans="2:13" x14ac:dyDescent="0.25">
      <c r="B13" t="s">
        <v>36</v>
      </c>
      <c r="C13" s="4">
        <v>1</v>
      </c>
      <c r="D13" t="s">
        <v>3</v>
      </c>
      <c r="K13" t="s">
        <v>42</v>
      </c>
      <c r="L13" s="2">
        <f>+L11-L12</f>
        <v>10</v>
      </c>
      <c r="M13" t="s">
        <v>8</v>
      </c>
    </row>
    <row r="14" spans="2:13" x14ac:dyDescent="0.25">
      <c r="B14" t="s">
        <v>4</v>
      </c>
      <c r="C14" s="4">
        <v>-10</v>
      </c>
      <c r="D14" t="s">
        <v>1</v>
      </c>
      <c r="K14" t="s">
        <v>43</v>
      </c>
      <c r="L14" s="2">
        <f>+L13*L10*L9</f>
        <v>60</v>
      </c>
      <c r="M14" t="s">
        <v>10</v>
      </c>
    </row>
    <row r="15" spans="2:13" x14ac:dyDescent="0.25">
      <c r="B15" t="s">
        <v>5</v>
      </c>
      <c r="C15" s="4">
        <v>3</v>
      </c>
      <c r="D15" t="s">
        <v>2</v>
      </c>
    </row>
    <row r="16" spans="2:13" x14ac:dyDescent="0.25">
      <c r="B16" t="s">
        <v>6</v>
      </c>
      <c r="C16" s="4">
        <v>1.3</v>
      </c>
      <c r="D16" t="s">
        <v>3</v>
      </c>
      <c r="K16" t="s">
        <v>45</v>
      </c>
      <c r="L16" s="4">
        <v>15</v>
      </c>
      <c r="M16" t="s">
        <v>2</v>
      </c>
    </row>
    <row r="17" spans="2:13" x14ac:dyDescent="0.25">
      <c r="B17" t="s">
        <v>30</v>
      </c>
      <c r="C17" s="2">
        <f>+L14</f>
        <v>60</v>
      </c>
      <c r="D17" t="s">
        <v>10</v>
      </c>
      <c r="K17" t="s">
        <v>39</v>
      </c>
      <c r="L17" s="4">
        <v>0.8</v>
      </c>
      <c r="M17" t="s">
        <v>3</v>
      </c>
    </row>
    <row r="18" spans="2:13" x14ac:dyDescent="0.25">
      <c r="B18" t="s">
        <v>31</v>
      </c>
      <c r="C18" s="2">
        <f>+L21</f>
        <v>12</v>
      </c>
      <c r="D18" t="s">
        <v>10</v>
      </c>
      <c r="K18" t="s">
        <v>40</v>
      </c>
      <c r="L18" s="2">
        <f>+C10</f>
        <v>20</v>
      </c>
      <c r="M18" t="s">
        <v>1</v>
      </c>
    </row>
    <row r="19" spans="2:13" x14ac:dyDescent="0.25">
      <c r="B19" t="s">
        <v>50</v>
      </c>
      <c r="C19" s="2">
        <f>+L28</f>
        <v>64</v>
      </c>
      <c r="D19" t="s">
        <v>10</v>
      </c>
      <c r="E19" t="s">
        <v>32</v>
      </c>
      <c r="K19" t="s">
        <v>46</v>
      </c>
      <c r="L19" s="4">
        <v>19</v>
      </c>
      <c r="M19" t="s">
        <v>1</v>
      </c>
    </row>
    <row r="20" spans="2:13" x14ac:dyDescent="0.25">
      <c r="B20" t="s">
        <v>51</v>
      </c>
      <c r="C20" s="2">
        <f>+L35</f>
        <v>-19.2</v>
      </c>
      <c r="D20" t="s">
        <v>10</v>
      </c>
      <c r="K20" t="s">
        <v>42</v>
      </c>
      <c r="L20" s="2">
        <f>+L18-L19</f>
        <v>1</v>
      </c>
      <c r="M20" t="s">
        <v>8</v>
      </c>
    </row>
    <row r="21" spans="2:13" x14ac:dyDescent="0.25">
      <c r="K21" t="s">
        <v>43</v>
      </c>
      <c r="L21" s="2">
        <f>+L20*L17*L16</f>
        <v>12</v>
      </c>
      <c r="M21" t="s">
        <v>10</v>
      </c>
    </row>
    <row r="22" spans="2:13" x14ac:dyDescent="0.25">
      <c r="B22" t="s">
        <v>7</v>
      </c>
      <c r="C22" s="2">
        <f>+C10-C11</f>
        <v>30</v>
      </c>
      <c r="D22" t="s">
        <v>8</v>
      </c>
    </row>
    <row r="23" spans="2:13" x14ac:dyDescent="0.25">
      <c r="B23" t="s">
        <v>9</v>
      </c>
      <c r="C23" s="2">
        <f>+C22*C16*C15</f>
        <v>117</v>
      </c>
      <c r="D23" t="s">
        <v>10</v>
      </c>
      <c r="E23" s="1" t="s">
        <v>11</v>
      </c>
      <c r="K23" t="s">
        <v>38</v>
      </c>
      <c r="L23" s="4">
        <v>10</v>
      </c>
      <c r="M23" t="s">
        <v>2</v>
      </c>
    </row>
    <row r="24" spans="2:13" x14ac:dyDescent="0.25">
      <c r="B24" t="s">
        <v>33</v>
      </c>
      <c r="C24" s="2">
        <f>+C23+C19+C18+C17+C20</f>
        <v>233.8</v>
      </c>
      <c r="D24" t="s">
        <v>10</v>
      </c>
      <c r="E24" s="1"/>
      <c r="K24" t="s">
        <v>39</v>
      </c>
      <c r="L24" s="4">
        <v>3.2</v>
      </c>
      <c r="M24" t="s">
        <v>3</v>
      </c>
    </row>
    <row r="25" spans="2:13" x14ac:dyDescent="0.25">
      <c r="B25" t="s">
        <v>14</v>
      </c>
      <c r="C25" s="2">
        <f>+C24/C12</f>
        <v>11.690000000000001</v>
      </c>
      <c r="D25" t="s">
        <v>15</v>
      </c>
      <c r="K25" t="s">
        <v>40</v>
      </c>
      <c r="L25" s="2">
        <f>+C10</f>
        <v>20</v>
      </c>
      <c r="M25" t="s">
        <v>1</v>
      </c>
    </row>
    <row r="26" spans="2:13" x14ac:dyDescent="0.25">
      <c r="B26" t="s">
        <v>16</v>
      </c>
      <c r="C26" s="4">
        <v>4</v>
      </c>
      <c r="D26" t="s">
        <v>17</v>
      </c>
      <c r="K26" t="s">
        <v>41</v>
      </c>
      <c r="L26" s="4">
        <v>18</v>
      </c>
      <c r="M26" t="s">
        <v>1</v>
      </c>
    </row>
    <row r="27" spans="2:13" x14ac:dyDescent="0.25">
      <c r="B27" t="s">
        <v>18</v>
      </c>
      <c r="C27" s="3">
        <f>+C25/C26</f>
        <v>2.9225000000000003</v>
      </c>
      <c r="D27" t="s">
        <v>8</v>
      </c>
      <c r="K27" t="s">
        <v>42</v>
      </c>
      <c r="L27" s="2">
        <f>+L25-L26</f>
        <v>2</v>
      </c>
      <c r="M27" t="s">
        <v>8</v>
      </c>
    </row>
    <row r="28" spans="2:13" ht="15.75" x14ac:dyDescent="0.25">
      <c r="B28" t="s">
        <v>19</v>
      </c>
      <c r="C28" s="5">
        <f>+C27+C10</f>
        <v>22.922499999999999</v>
      </c>
      <c r="D28" s="7" t="s">
        <v>1</v>
      </c>
      <c r="K28" t="s">
        <v>43</v>
      </c>
      <c r="L28" s="2">
        <f>+L27*L24*L23</f>
        <v>64</v>
      </c>
      <c r="M28" t="s">
        <v>10</v>
      </c>
    </row>
    <row r="30" spans="2:13" x14ac:dyDescent="0.25">
      <c r="B30" t="s">
        <v>20</v>
      </c>
      <c r="C30" s="2">
        <f>+C22*C13</f>
        <v>30</v>
      </c>
      <c r="D30" t="s">
        <v>15</v>
      </c>
      <c r="K30" t="s">
        <v>38</v>
      </c>
      <c r="L30" s="4">
        <v>8</v>
      </c>
      <c r="M30" t="s">
        <v>2</v>
      </c>
    </row>
    <row r="31" spans="2:13" x14ac:dyDescent="0.25">
      <c r="B31" t="s">
        <v>12</v>
      </c>
      <c r="C31" s="2">
        <f>+C22*C12*C13</f>
        <v>600</v>
      </c>
      <c r="D31" t="s">
        <v>10</v>
      </c>
      <c r="K31" t="s">
        <v>39</v>
      </c>
      <c r="L31" s="4">
        <v>2.4</v>
      </c>
      <c r="M31" t="s">
        <v>3</v>
      </c>
    </row>
    <row r="32" spans="2:13" x14ac:dyDescent="0.25">
      <c r="K32" t="s">
        <v>40</v>
      </c>
      <c r="L32" s="2">
        <f>+C10</f>
        <v>20</v>
      </c>
      <c r="M32" t="s">
        <v>1</v>
      </c>
    </row>
    <row r="33" spans="2:13" x14ac:dyDescent="0.25">
      <c r="B33" t="s">
        <v>21</v>
      </c>
      <c r="C33" s="2">
        <f>+C34/C12</f>
        <v>41.69</v>
      </c>
      <c r="D33" t="s">
        <v>3</v>
      </c>
      <c r="K33" t="s">
        <v>41</v>
      </c>
      <c r="L33" s="4">
        <v>21</v>
      </c>
      <c r="M33" t="s">
        <v>1</v>
      </c>
    </row>
    <row r="34" spans="2:13" ht="15.75" x14ac:dyDescent="0.25">
      <c r="B34" t="s">
        <v>13</v>
      </c>
      <c r="C34" s="6">
        <f>+C31+C24</f>
        <v>833.8</v>
      </c>
      <c r="D34" s="7" t="s">
        <v>10</v>
      </c>
      <c r="K34" t="s">
        <v>42</v>
      </c>
      <c r="L34" s="2">
        <f>+L32-L33</f>
        <v>-1</v>
      </c>
      <c r="M34" t="s">
        <v>8</v>
      </c>
    </row>
    <row r="35" spans="2:13" x14ac:dyDescent="0.25">
      <c r="K35" t="s">
        <v>43</v>
      </c>
      <c r="L35" s="2">
        <f>+L34*L31*L30</f>
        <v>-19.2</v>
      </c>
      <c r="M35" t="s">
        <v>10</v>
      </c>
    </row>
    <row r="36" spans="2:13" x14ac:dyDescent="0.25">
      <c r="B36" t="s">
        <v>22</v>
      </c>
      <c r="C36" s="4">
        <v>5</v>
      </c>
      <c r="D36" t="s">
        <v>8</v>
      </c>
      <c r="E36" t="s">
        <v>28</v>
      </c>
    </row>
    <row r="37" spans="2:13" ht="15.75" x14ac:dyDescent="0.25">
      <c r="B37" t="s">
        <v>24</v>
      </c>
      <c r="C37" s="6">
        <f>+C34/1.163/C36</f>
        <v>143.38779019776439</v>
      </c>
      <c r="D37" s="7" t="s">
        <v>23</v>
      </c>
    </row>
    <row r="38" spans="2:13" ht="15.75" x14ac:dyDescent="0.25">
      <c r="B38" t="s">
        <v>25</v>
      </c>
      <c r="C38" s="5">
        <f>+C28+C36/2</f>
        <v>25.422499999999999</v>
      </c>
      <c r="D38" s="7" t="s">
        <v>1</v>
      </c>
    </row>
    <row r="39" spans="2:13" ht="15.75" x14ac:dyDescent="0.25">
      <c r="B39" t="s">
        <v>26</v>
      </c>
      <c r="C39" s="5">
        <f>+C38-C36</f>
        <v>20.422499999999999</v>
      </c>
      <c r="D39" s="7" t="s">
        <v>1</v>
      </c>
      <c r="E39" t="s">
        <v>48</v>
      </c>
      <c r="H39" t="s">
        <v>27</v>
      </c>
    </row>
    <row r="42" spans="2:13" x14ac:dyDescent="0.25">
      <c r="B42" t="s">
        <v>49</v>
      </c>
    </row>
    <row r="43" spans="2:13" x14ac:dyDescent="0.25">
      <c r="B43" t="s">
        <v>56</v>
      </c>
    </row>
    <row r="44" spans="2:13" x14ac:dyDescent="0.25">
      <c r="B44" t="s">
        <v>57</v>
      </c>
    </row>
  </sheetData>
  <conditionalFormatting sqref="C39">
    <cfRule type="cellIs" dxfId="0" priority="1" operator="lessThan">
      <formula>$C$10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Wandheizung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Freyer</dc:creator>
  <cp:lastModifiedBy>Jürgen Freyer</cp:lastModifiedBy>
  <dcterms:created xsi:type="dcterms:W3CDTF">2017-02-02T21:48:44Z</dcterms:created>
  <dcterms:modified xsi:type="dcterms:W3CDTF">2017-02-02T23:07:08Z</dcterms:modified>
</cp:coreProperties>
</file>